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28920" yWindow="-228" windowWidth="23256" windowHeight="13176" firstSheet="1" activeTab="1"/>
  </bookViews>
  <sheets>
    <sheet name="No grāmatvedības" sheetId="1" state="hidden" r:id="rId1"/>
    <sheet name="Publicēšanai" sheetId="2" r:id="rId2"/>
  </sheets>
  <definedNames>
    <definedName name="_xlnm._FilterDatabase" localSheetId="1" hidden="1">Publicēšanai!$B$4:$Y$33</definedName>
  </definedNames>
  <calcPr calcId="191028"/>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1"/>
  <c r="N32"/>
  <c r="N30"/>
  <c r="N29"/>
  <c r="N26"/>
  <c r="N25"/>
  <c r="N24"/>
  <c r="N23"/>
  <c r="N22"/>
  <c r="N21"/>
  <c r="I21"/>
  <c r="N20"/>
  <c r="I20"/>
  <c r="N19"/>
  <c r="I19"/>
  <c r="N18"/>
  <c r="N17"/>
  <c r="N12"/>
  <c r="N17" i="2"/>
  <c r="N21"/>
  <c r="I21"/>
  <c r="N20"/>
  <c r="I20"/>
  <c r="N19"/>
  <c r="I19"/>
  <c r="N33"/>
  <c r="N32"/>
  <c r="N30"/>
  <c r="N29"/>
  <c r="N26"/>
  <c r="N25"/>
  <c r="N24"/>
  <c r="N23"/>
  <c r="N22"/>
  <c r="N18"/>
  <c r="N12"/>
</calcChain>
</file>

<file path=xl/sharedStrings.xml><?xml version="1.0" encoding="utf-8"?>
<sst xmlns="http://schemas.openxmlformats.org/spreadsheetml/2006/main" count="329" uniqueCount="71">
  <si>
    <t>Par ārvalstu komandējumiem un to faktiskajiem izdevumiem (aprīlis- jūnijs)</t>
  </si>
  <si>
    <t>Pielikums</t>
  </si>
  <si>
    <t xml:space="preserve">Nr. p. k. </t>
  </si>
  <si>
    <t>Amata nosaukums</t>
  </si>
  <si>
    <t xml:space="preserve"> Mēnesis</t>
  </si>
  <si>
    <t xml:space="preserve">Dienu skaits </t>
  </si>
  <si>
    <t>Valsts, pilsēta</t>
  </si>
  <si>
    <t xml:space="preserve">Komandējuma mērķis </t>
  </si>
  <si>
    <t xml:space="preserve">Finansējuma avots </t>
  </si>
  <si>
    <t xml:space="preserve">Izdevumi par viesnīcu (naktsmītni), summa </t>
  </si>
  <si>
    <t xml:space="preserve">Izdevumi par aviobiļetēm, summa </t>
  </si>
  <si>
    <t xml:space="preserve">Aviobiļešu klase (atzīmē ar x) </t>
  </si>
  <si>
    <t xml:space="preserve">Dienas nauda, summa </t>
  </si>
  <si>
    <t>Citi komandējuma izdevumi, summa</t>
  </si>
  <si>
    <t>biznesa</t>
  </si>
  <si>
    <t>Ekonomiskā</t>
  </si>
  <si>
    <t>nodaļas vadītājs</t>
  </si>
  <si>
    <t>aprīlis</t>
  </si>
  <si>
    <t>Lietuva, Viļņa</t>
  </si>
  <si>
    <t>Dalība konferencē muzeju profesionāļiem un arhivāriem: "Inovatīvi uzglabāšanas un konservācijas risinājumi mūsdienu muzejiem" Lietuvas Teātra, mūzikas un kino muzejā</t>
  </si>
  <si>
    <t>departamenta direktors</t>
  </si>
  <si>
    <t>nodaļas vadītāja vietnieks</t>
  </si>
  <si>
    <t>arhīva eksperts starptautiskās sadarbības jomā</t>
  </si>
  <si>
    <t>Tikšanās ar Lietuvas Centrālā Valsts  arhīva vadību, Latvijas Republikas vēstniecību Lietuvā</t>
  </si>
  <si>
    <t>Dānija, Kopenhāgena</t>
  </si>
  <si>
    <t>Kopenhāgenas Universitātes un Dānijas karaliskās bibliotēkas organizētā starptautiskā konference "Manuskriptu saglabāšana un konservācija" š.g. 9.-11. aprīlī apmeklējums.</t>
  </si>
  <si>
    <t>x</t>
  </si>
  <si>
    <t>vadošais pētnieks</t>
  </si>
  <si>
    <t>Igaunija, Tallina</t>
  </si>
  <si>
    <t>Igaunijas Vēsturiskās atmiņas institūta organizēta diskusija par triju Baltijas valstu kopēju projektu – Otrajā pasaules karā cietušo datubāzes izveidi; dalība seminārā "1944 – liktenīgais gads"- Baltijas Otrā pasaules kara bēgļu izpēte ("1944 – The Fateful Year" – Researching WWII Refugees of the Baltics ), adrese: Tõnismägi 8, Tallina.</t>
  </si>
  <si>
    <t>direktora vietnieks</t>
  </si>
  <si>
    <t>Tikšanās ar Igaunijas Nacionālā arhīva Filmu arhīva pārstāvjiem un pārrunās par sadarbību ar Baltijas audiovizuālo padomi</t>
  </si>
  <si>
    <t>Igaunija, Tartu</t>
  </si>
  <si>
    <t>Pieredzes apmaiņa ar  arhitektu un projektētājiem ar Igaunijas pieredzi ēku būvniecībā, lai izmantotu Igaunijas Vēstures arhīva  būvniecības pieredzi  jaunā arhīvu kompleksa būvniecībai Cēsīs.</t>
  </si>
  <si>
    <t>Transporta pakalpojumu nodrošināšana V.Ozolai, pieredzes apmaiņa ar  arhitektu un projektētājiem ar Igaunijas pieredzi ēku būvniecībā, lai izmantotu Igaunijas Vēstures arhīva  būvniecības pieredzi  jaunā arhīvu kompleksa būvniecībai Cēsīs.</t>
  </si>
  <si>
    <t>Lielbritānija, Kembridža</t>
  </si>
  <si>
    <t>Piedalīšanās konferencē ''16th Conference on Baltic Studies in Europe (CBSE)  “Converging Paths: The Baltic Between East and West“ ar prezentāciju "Latvian Archival Perspectives on the Great Flight of 1944 and Latvian Diaspora Memory Preservation" 24.-26. aprīlī.</t>
  </si>
  <si>
    <t>rokrakstu, dokumentu, grāmatu restaurators</t>
  </si>
  <si>
    <t>maijs</t>
  </si>
  <si>
    <t>Portugāle, Lisabona</t>
  </si>
  <si>
    <t>Dalība konferencē “International iron gall ink meeting 2025: towards sustainable preservation” Portugālē</t>
  </si>
  <si>
    <t>daļēji - Valsts kultūrkapitāla fonda finansējums</t>
  </si>
  <si>
    <t>Beļģija, Brisele</t>
  </si>
  <si>
    <t>Piedalīties E- Archiving seminārā par datu bāzu izvērtēšanu un SIARD arhivēšanas formāta jautājumiem.</t>
  </si>
  <si>
    <t>restaurators-eksperts</t>
  </si>
  <si>
    <t>Apmeklēt praktisko semināru papīra restaurācijā par tēmu "Gaismas balināšanas vēsture" "The History of Light Bleaching". Seminara norises vieta Igaunija ,Tartu Rahvusarhiiv (Nooruse 3, Tartu, 5041)</t>
  </si>
  <si>
    <t>Francija, Parīze</t>
  </si>
  <si>
    <t>Lai nodrošinātu Publiskās pārvaldes digitālās akadēmijas Digitālo pārmaiņu projekta dalībnieku pieredzes apmaiņas vizīti Francijas Digitālo lietu starpministriju direkcijā, Publiskās pārvaldes pārveides starpministriju direkcijā, Administrācijas un civildienesta ģenerāldirektorātā  un projektu digitālās transformācijas darbnīcā, un šī pieredzes apmaiņa ir būtiska, jo darba sanāksmju laikā programmas dalībnieki tiks iepazīstināti ar katras institūcijas mērķiem un uzdevumiem, īpašu uzmanību pievēršot digitālās pārveides jautājumiem, gūtās zināšanas un prasmes būs lielisks papildinājumus digitālajai pārmaiņu vadības veicināšanai valsts pārvaldē.</t>
  </si>
  <si>
    <t>Vizīte tiek organizēta Eiropas Savienības Atveseļošanas fonda projekta Nr. 2.3.2.2.i.0/1/23/I/VARAM/001 “Publiskās pārvaldes digitālā akadēmija” ietvaros, ko īsteno Valsts administrācijas skola.</t>
  </si>
  <si>
    <t>Lai nodrošinātu Publiskās pārvaldes digitālās akadēmijas Digitālo pārmaiņu projekta dalībnieku pieredzes apmaiņas vizīti Francijas Digitālo lietu starpministriju direkcijā, Publiskās pārvaldes pārveides starpministriju direkcijā, Administrācijas un civildienesta ģenerāldirektorātā un projektu digitālās transformācijas darbnīcā, un šī pieredzes apmaiņa ir būtiska, jo darba sanāksmju laikā programmas dalībnieki tiks iepazīstināti ar katras institūcijas mērķiem un uzdevumiem, īpašu uzmanību pievēršot digitālās pārveides jautājumiem, gūtās zināšanas un prasmes būs lielisks papildinājumus digitālajai pārmaiņu vadības veicināšanai</t>
  </si>
  <si>
    <t>vadošais arhīva eksperts digitalizācijā</t>
  </si>
  <si>
    <t xml:space="preserve">Lai nodrošinātu Publiskās pārvaldes digitālās akadēmijas dalībnieku pieredzes apmaiņas vizīti Francijā,  tiks organizētas tikšanās ar Francijas Digitālo lietu starpministriju direkciju, Publiskās pārvaldes pārveides starpministriju direkciju, Administrācijas un civildienesta ģenerāldirektorātu, kā arī digitālās transformācijas projektu darbnīcu.
Šī pieredzes apmaiņa ir būtiska, jo tās laikā programmas dalībnieki iepazīsies ar minēto institūciju darbības mērķiem un uzdevumiem, īpašu uzmanību pievēršot digitālās pārveides stratēģijām un īstenošanas pieejām. Iegūtās zināšanas un praktiskā pieredze būs nozīmīgs ieguldījums digitālās pārmaiņu vadības attīstībā Latvijas valsts pārvaldē.
</t>
  </si>
  <si>
    <t>jūnijs</t>
  </si>
  <si>
    <t>Polija, Gdaņska</t>
  </si>
  <si>
    <t>Dalība DLM Forum konferencē (DLM Forum Members’ Meeting “Keeping Up to Date”)  Pilsētas kultūras institūtā (City Culture Institute in the Kunszt Wodny (Waterworks), Targ Rakowy 11, 80-806, Gdańsk)</t>
  </si>
  <si>
    <t>arhīva eksperts digitalizācijā</t>
  </si>
  <si>
    <t>Vācija, Getingene</t>
  </si>
  <si>
    <t>Dalība 77. starptautiskajā Baltijas vēstures zinātniskās komisijas konferencē Vācijā, Getingenā ar referātu Sieviešu iesaiste cīņā par Latvijas brīvību Neatkarības kara laikā (Women’s Involvement in the Fight for Latvian Freedom during the War of Independence )</t>
  </si>
  <si>
    <r>
      <t xml:space="preserve">uzaicinātājpuse </t>
    </r>
    <r>
      <rPr>
        <i/>
        <sz val="12"/>
        <color theme="1"/>
        <rFont val="Times New Roman"/>
        <family val="1"/>
        <charset val="186"/>
      </rPr>
      <t>Baltische Historische Kommission</t>
    </r>
  </si>
  <si>
    <t>vadošais pētnieks-redaktors</t>
  </si>
  <si>
    <t>Dalība 77. starptautiskajā Baltijas vēsturnieku zinātniskās komisijas konferencē Vācijā, Getingenē ar referātu Sieviešu politiskais aktīvisms Latvijā 20. gs. 20. gadu beigās-30. gadu sākumā: kā neizdevās apvienot dažādu etnisko grupu sievietes Latvijas Sieviešu organizāciju padomē (Female Political Activism in Latvia in the late 1920s- early 1930s. The Failure to Unite Women of Different Ethnicities in the Latvian Council of Women's Organizations)</t>
  </si>
  <si>
    <t>arhīva eksperts aprakstīšanā</t>
  </si>
  <si>
    <t xml:space="preserve">Itālija, San Benedetto del Tronto </t>
  </si>
  <si>
    <t>Dalība starptautiskajā vasaras skolā "InterPARES Summer School".</t>
  </si>
  <si>
    <t>jūnijs, jūlijs</t>
  </si>
  <si>
    <t>Stokholma</t>
  </si>
  <si>
    <t>Latviešu diasporas dokumentu arhivēšana un nodošana glabāšanā Zviedrijas valsts arhīvā un Zviedrijas Strādnieku kustības arhīvā un bibliotēkā.</t>
  </si>
  <si>
    <t xml:space="preserve">valsts budžeta apakšpogramma 26.02.00 „Diasporas pasākumu īstenošana” </t>
  </si>
  <si>
    <t>LNA/ valsts pamatbudžets</t>
  </si>
  <si>
    <t>Piedalīšanās konferencē ''16th Conference on Baltic Studies in Europe (CBSE)  “Converging Paths: The Baltic Between East and West“ ar prezentāciju "Latvian Archival Perspectives on the Great Flight of 1944 and Latvian Diaspora Memory Preservation"</t>
  </si>
  <si>
    <r>
      <t xml:space="preserve">apmaksā uzaicinātājpuse </t>
    </r>
    <r>
      <rPr>
        <i/>
        <sz val="12"/>
        <color theme="1"/>
        <rFont val="Times New Roman"/>
        <family val="1"/>
        <charset val="186"/>
      </rPr>
      <t>Baltische Historische Kommission</t>
    </r>
  </si>
</sst>
</file>

<file path=xl/styles.xml><?xml version="1.0" encoding="utf-8"?>
<styleSheet xmlns="http://schemas.openxmlformats.org/spreadsheetml/2006/main">
  <fonts count="5">
    <font>
      <sz val="11"/>
      <color theme="1"/>
      <name val="Calibri"/>
      <family val="2"/>
      <scheme val="minor"/>
    </font>
    <font>
      <sz val="8"/>
      <name val="Calibri"/>
      <family val="2"/>
      <scheme val="minor"/>
    </font>
    <font>
      <sz val="12"/>
      <color theme="1"/>
      <name val="Times New Roman"/>
      <family val="1"/>
      <charset val="186"/>
    </font>
    <font>
      <sz val="12"/>
      <color rgb="FF000000"/>
      <name val="Times New Roman"/>
      <family val="1"/>
      <charset val="186"/>
    </font>
    <font>
      <i/>
      <sz val="12"/>
      <color theme="1"/>
      <name val="Times New Roman"/>
      <family val="1"/>
      <charset val="186"/>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14" fontId="2" fillId="0" borderId="0" xfId="0" applyNumberFormat="1" applyFont="1" applyAlignment="1">
      <alignment horizontal="left" vertical="center" wrapText="1"/>
    </xf>
    <xf numFmtId="14" fontId="2" fillId="0" borderId="1" xfId="0" applyNumberFormat="1" applyFont="1" applyBorder="1" applyAlignment="1">
      <alignment horizontal="left" vertical="center" wrapText="1"/>
    </xf>
    <xf numFmtId="0" fontId="2" fillId="2" borderId="0" xfId="0" applyFont="1" applyFill="1" applyAlignment="1">
      <alignment horizontal="left" vertical="center" wrapText="1"/>
    </xf>
    <xf numFmtId="2" fontId="2" fillId="2" borderId="1" xfId="0" applyNumberFormat="1" applyFont="1" applyFill="1" applyBorder="1" applyAlignment="1">
      <alignment horizontal="center" vertical="center" wrapText="1"/>
    </xf>
    <xf numFmtId="0" fontId="2" fillId="3" borderId="0" xfId="0" applyFont="1" applyFill="1" applyAlignment="1">
      <alignment horizontal="left"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Y33"/>
  <sheetViews>
    <sheetView workbookViewId="0">
      <selection activeCell="F7" sqref="F7"/>
    </sheetView>
  </sheetViews>
  <sheetFormatPr defaultColWidth="9.109375" defaultRowHeight="15.6"/>
  <cols>
    <col min="1" max="1" width="1.109375" style="4" customWidth="1"/>
    <col min="2" max="2" width="9.5546875" style="1" customWidth="1"/>
    <col min="3" max="3" width="27.6640625" style="1" customWidth="1"/>
    <col min="4" max="4" width="19.33203125" style="11" customWidth="1"/>
    <col min="5" max="5" width="11.5546875" style="2" customWidth="1"/>
    <col min="6" max="6" width="19.88671875" style="1" customWidth="1"/>
    <col min="7" max="7" width="53.6640625" style="1" customWidth="1"/>
    <col min="8" max="8" width="28.5546875" style="1" customWidth="1"/>
    <col min="9" max="10" width="19.88671875" style="13" customWidth="1"/>
    <col min="11" max="11" width="19.88671875" style="1" customWidth="1"/>
    <col min="12" max="12" width="17" style="1" customWidth="1"/>
    <col min="13" max="14" width="19.88671875" style="13" customWidth="1"/>
    <col min="15" max="25" width="9.109375" style="3"/>
    <col min="26" max="16384" width="9.109375" style="4"/>
  </cols>
  <sheetData>
    <row r="1" spans="2:25">
      <c r="F1" s="10" t="s">
        <v>0</v>
      </c>
      <c r="N1" s="13" t="s">
        <v>1</v>
      </c>
    </row>
    <row r="3" spans="2:25" s="9" customFormat="1" ht="15.75" customHeight="1">
      <c r="B3" s="20" t="s">
        <v>2</v>
      </c>
      <c r="C3" s="20" t="s">
        <v>3</v>
      </c>
      <c r="D3" s="22" t="s">
        <v>4</v>
      </c>
      <c r="E3" s="20" t="s">
        <v>5</v>
      </c>
      <c r="F3" s="20" t="s">
        <v>6</v>
      </c>
      <c r="G3" s="20" t="s">
        <v>7</v>
      </c>
      <c r="H3" s="20" t="s">
        <v>8</v>
      </c>
      <c r="I3" s="18" t="s">
        <v>9</v>
      </c>
      <c r="J3" s="18" t="s">
        <v>10</v>
      </c>
      <c r="K3" s="20" t="s">
        <v>11</v>
      </c>
      <c r="L3" s="21"/>
      <c r="M3" s="18" t="s">
        <v>12</v>
      </c>
      <c r="N3" s="18" t="s">
        <v>13</v>
      </c>
      <c r="O3" s="2"/>
      <c r="P3" s="2"/>
      <c r="Q3" s="2"/>
      <c r="R3" s="2"/>
      <c r="S3" s="2"/>
      <c r="T3" s="2"/>
      <c r="U3" s="2"/>
      <c r="V3" s="2"/>
      <c r="W3" s="2"/>
      <c r="X3" s="2"/>
      <c r="Y3" s="2"/>
    </row>
    <row r="4" spans="2:25" s="9" customFormat="1" ht="39.75" customHeight="1">
      <c r="B4" s="21"/>
      <c r="C4" s="21"/>
      <c r="D4" s="23"/>
      <c r="E4" s="21"/>
      <c r="F4" s="21"/>
      <c r="G4" s="21"/>
      <c r="H4" s="21"/>
      <c r="I4" s="19"/>
      <c r="J4" s="19"/>
      <c r="K4" s="5" t="s">
        <v>14</v>
      </c>
      <c r="L4" s="5" t="s">
        <v>15</v>
      </c>
      <c r="M4" s="19"/>
      <c r="N4" s="19"/>
      <c r="O4" s="2"/>
      <c r="P4" s="2"/>
      <c r="Q4" s="2"/>
      <c r="R4" s="2"/>
      <c r="S4" s="2"/>
      <c r="T4" s="2"/>
      <c r="U4" s="2"/>
      <c r="V4" s="2"/>
      <c r="W4" s="2"/>
      <c r="X4" s="2"/>
      <c r="Y4" s="2"/>
    </row>
    <row r="5" spans="2:25" ht="84" customHeight="1">
      <c r="B5" s="6">
        <v>1</v>
      </c>
      <c r="C5" s="6" t="s">
        <v>16</v>
      </c>
      <c r="D5" s="12" t="s">
        <v>17</v>
      </c>
      <c r="E5" s="8">
        <v>2</v>
      </c>
      <c r="F5" s="7" t="s">
        <v>18</v>
      </c>
      <c r="G5" s="6" t="s">
        <v>19</v>
      </c>
      <c r="H5" s="5"/>
      <c r="I5" s="14">
        <v>44.9</v>
      </c>
      <c r="J5" s="14">
        <v>0</v>
      </c>
      <c r="K5" s="5"/>
      <c r="L5" s="5"/>
      <c r="M5" s="14">
        <v>60</v>
      </c>
      <c r="N5" s="14">
        <v>1.58</v>
      </c>
    </row>
    <row r="6" spans="2:25" ht="84" customHeight="1">
      <c r="B6" s="6">
        <v>2</v>
      </c>
      <c r="C6" s="6" t="s">
        <v>20</v>
      </c>
      <c r="D6" s="12" t="s">
        <v>17</v>
      </c>
      <c r="E6" s="8">
        <v>2</v>
      </c>
      <c r="F6" s="7" t="s">
        <v>18</v>
      </c>
      <c r="G6" s="6" t="s">
        <v>19</v>
      </c>
      <c r="H6" s="5"/>
      <c r="I6" s="14">
        <v>28</v>
      </c>
      <c r="J6" s="14">
        <v>0</v>
      </c>
      <c r="K6" s="5"/>
      <c r="L6" s="5"/>
      <c r="M6" s="14">
        <v>60</v>
      </c>
      <c r="N6" s="14">
        <v>1.58</v>
      </c>
    </row>
    <row r="7" spans="2:25" ht="84" customHeight="1">
      <c r="B7" s="6">
        <v>3</v>
      </c>
      <c r="C7" s="6" t="s">
        <v>16</v>
      </c>
      <c r="D7" s="12" t="s">
        <v>17</v>
      </c>
      <c r="E7" s="8">
        <v>2</v>
      </c>
      <c r="F7" s="7" t="s">
        <v>18</v>
      </c>
      <c r="G7" s="6" t="s">
        <v>19</v>
      </c>
      <c r="H7" s="5"/>
      <c r="I7" s="14">
        <v>28</v>
      </c>
      <c r="J7" s="14">
        <v>0</v>
      </c>
      <c r="K7" s="5"/>
      <c r="L7" s="5"/>
      <c r="M7" s="14">
        <v>60</v>
      </c>
      <c r="N7" s="14">
        <v>1.58</v>
      </c>
    </row>
    <row r="8" spans="2:25" ht="84" customHeight="1">
      <c r="B8" s="6">
        <v>4</v>
      </c>
      <c r="C8" s="6" t="s">
        <v>21</v>
      </c>
      <c r="D8" s="12" t="s">
        <v>17</v>
      </c>
      <c r="E8" s="8">
        <v>2</v>
      </c>
      <c r="F8" s="7" t="s">
        <v>18</v>
      </c>
      <c r="G8" s="6" t="s">
        <v>19</v>
      </c>
      <c r="H8" s="5"/>
      <c r="I8" s="14">
        <v>28</v>
      </c>
      <c r="J8" s="14">
        <v>0</v>
      </c>
      <c r="K8" s="5"/>
      <c r="L8" s="5"/>
      <c r="M8" s="14">
        <v>60</v>
      </c>
      <c r="N8" s="14">
        <v>1.58</v>
      </c>
    </row>
    <row r="9" spans="2:25" ht="84" customHeight="1">
      <c r="B9" s="6">
        <v>5</v>
      </c>
      <c r="C9" s="6" t="s">
        <v>16</v>
      </c>
      <c r="D9" s="12" t="s">
        <v>17</v>
      </c>
      <c r="E9" s="8">
        <v>2</v>
      </c>
      <c r="F9" s="7" t="s">
        <v>18</v>
      </c>
      <c r="G9" s="6" t="s">
        <v>19</v>
      </c>
      <c r="H9" s="5"/>
      <c r="I9" s="14">
        <v>28</v>
      </c>
      <c r="J9" s="14">
        <v>0</v>
      </c>
      <c r="K9" s="5"/>
      <c r="L9" s="5"/>
      <c r="M9" s="14">
        <v>60</v>
      </c>
      <c r="N9" s="14">
        <v>1.58</v>
      </c>
    </row>
    <row r="10" spans="2:25" ht="84" customHeight="1">
      <c r="B10" s="6">
        <v>6</v>
      </c>
      <c r="C10" s="6" t="s">
        <v>16</v>
      </c>
      <c r="D10" s="12" t="s">
        <v>17</v>
      </c>
      <c r="E10" s="8">
        <v>2</v>
      </c>
      <c r="F10" s="7" t="s">
        <v>18</v>
      </c>
      <c r="G10" s="6" t="s">
        <v>19</v>
      </c>
      <c r="H10" s="5"/>
      <c r="I10" s="14">
        <v>40.4</v>
      </c>
      <c r="J10" s="14">
        <v>0</v>
      </c>
      <c r="K10" s="5"/>
      <c r="L10" s="5"/>
      <c r="M10" s="14">
        <v>60</v>
      </c>
      <c r="N10" s="14">
        <v>1.58</v>
      </c>
    </row>
    <row r="11" spans="2:25" ht="84" customHeight="1">
      <c r="B11" s="6">
        <v>7</v>
      </c>
      <c r="C11" s="6" t="s">
        <v>22</v>
      </c>
      <c r="D11" s="12" t="s">
        <v>17</v>
      </c>
      <c r="E11" s="8">
        <v>2</v>
      </c>
      <c r="F11" s="7" t="s">
        <v>18</v>
      </c>
      <c r="G11" s="6" t="s">
        <v>23</v>
      </c>
      <c r="H11" s="5"/>
      <c r="I11" s="14">
        <v>28</v>
      </c>
      <c r="J11" s="14">
        <v>0</v>
      </c>
      <c r="K11" s="5"/>
      <c r="L11" s="5"/>
      <c r="M11" s="14">
        <v>60</v>
      </c>
      <c r="N11" s="14">
        <v>1.58</v>
      </c>
    </row>
    <row r="12" spans="2:25" ht="84" customHeight="1">
      <c r="B12" s="6">
        <v>8</v>
      </c>
      <c r="C12" s="6" t="s">
        <v>20</v>
      </c>
      <c r="D12" s="12" t="s">
        <v>17</v>
      </c>
      <c r="E12" s="8">
        <v>4</v>
      </c>
      <c r="F12" s="7" t="s">
        <v>24</v>
      </c>
      <c r="G12" s="6" t="s">
        <v>25</v>
      </c>
      <c r="H12" s="5"/>
      <c r="I12" s="14">
        <v>298.13</v>
      </c>
      <c r="J12" s="14">
        <v>0</v>
      </c>
      <c r="K12" s="5"/>
      <c r="L12" s="5" t="s">
        <v>26</v>
      </c>
      <c r="M12" s="14">
        <v>240</v>
      </c>
      <c r="N12" s="14">
        <f>0.79*4</f>
        <v>3.16</v>
      </c>
    </row>
    <row r="13" spans="2:25" ht="96" customHeight="1">
      <c r="B13" s="6">
        <v>9</v>
      </c>
      <c r="C13" s="6" t="s">
        <v>27</v>
      </c>
      <c r="D13" s="12" t="s">
        <v>17</v>
      </c>
      <c r="E13" s="8">
        <v>1</v>
      </c>
      <c r="F13" s="7" t="s">
        <v>28</v>
      </c>
      <c r="G13" s="6" t="s">
        <v>29</v>
      </c>
      <c r="H13" s="5"/>
      <c r="I13" s="14">
        <v>0</v>
      </c>
      <c r="J13" s="14">
        <v>0</v>
      </c>
      <c r="K13" s="5"/>
      <c r="L13" s="5"/>
      <c r="M13" s="14">
        <v>40</v>
      </c>
      <c r="N13" s="14">
        <v>0.79</v>
      </c>
    </row>
    <row r="14" spans="2:25" ht="84" customHeight="1">
      <c r="B14" s="6">
        <v>10</v>
      </c>
      <c r="C14" s="6" t="s">
        <v>30</v>
      </c>
      <c r="D14" s="12" t="s">
        <v>17</v>
      </c>
      <c r="E14" s="8">
        <v>1</v>
      </c>
      <c r="F14" s="7" t="s">
        <v>28</v>
      </c>
      <c r="G14" s="6" t="s">
        <v>31</v>
      </c>
      <c r="H14" s="5"/>
      <c r="I14" s="14">
        <v>0</v>
      </c>
      <c r="J14" s="14">
        <v>0</v>
      </c>
      <c r="K14" s="5"/>
      <c r="L14" s="5"/>
      <c r="M14" s="14">
        <v>40</v>
      </c>
      <c r="N14" s="14">
        <v>0.79</v>
      </c>
    </row>
    <row r="15" spans="2:25" ht="84" customHeight="1">
      <c r="B15" s="6">
        <v>11</v>
      </c>
      <c r="C15" s="6" t="s">
        <v>20</v>
      </c>
      <c r="D15" s="12" t="s">
        <v>17</v>
      </c>
      <c r="E15" s="8">
        <v>1</v>
      </c>
      <c r="F15" s="7" t="s">
        <v>32</v>
      </c>
      <c r="G15" s="6" t="s">
        <v>33</v>
      </c>
      <c r="H15" s="5"/>
      <c r="I15" s="14">
        <v>0</v>
      </c>
      <c r="J15" s="14">
        <v>0</v>
      </c>
      <c r="K15" s="5"/>
      <c r="L15" s="5"/>
      <c r="M15" s="14">
        <v>40</v>
      </c>
      <c r="N15" s="14">
        <v>0.79</v>
      </c>
    </row>
    <row r="16" spans="2:25" ht="84" customHeight="1">
      <c r="B16" s="6">
        <v>12</v>
      </c>
      <c r="C16" s="6" t="s">
        <v>21</v>
      </c>
      <c r="D16" s="12" t="s">
        <v>17</v>
      </c>
      <c r="E16" s="8">
        <v>1</v>
      </c>
      <c r="F16" s="7" t="s">
        <v>32</v>
      </c>
      <c r="G16" s="6" t="s">
        <v>34</v>
      </c>
      <c r="H16" s="5"/>
      <c r="I16" s="14">
        <v>0</v>
      </c>
      <c r="J16" s="14">
        <v>0</v>
      </c>
      <c r="K16" s="5"/>
      <c r="L16" s="5"/>
      <c r="M16" s="14">
        <v>40</v>
      </c>
      <c r="N16" s="14">
        <v>0.79</v>
      </c>
    </row>
    <row r="17" spans="2:14" ht="84" customHeight="1">
      <c r="B17" s="6">
        <v>13</v>
      </c>
      <c r="C17" s="6" t="s">
        <v>16</v>
      </c>
      <c r="D17" s="12" t="s">
        <v>17</v>
      </c>
      <c r="E17" s="8">
        <v>5</v>
      </c>
      <c r="F17" s="7" t="s">
        <v>35</v>
      </c>
      <c r="G17" s="6" t="s">
        <v>36</v>
      </c>
      <c r="H17" s="5"/>
      <c r="I17" s="14">
        <v>342.91</v>
      </c>
      <c r="J17" s="14">
        <v>205.24</v>
      </c>
      <c r="K17" s="5"/>
      <c r="L17" s="5" t="s">
        <v>26</v>
      </c>
      <c r="M17" s="14">
        <v>325</v>
      </c>
      <c r="N17" s="14">
        <f>5*0.79+187.82+27.97</f>
        <v>219.73999999999998</v>
      </c>
    </row>
    <row r="18" spans="2:14" ht="84" customHeight="1">
      <c r="B18" s="6">
        <v>14</v>
      </c>
      <c r="C18" s="6" t="s">
        <v>37</v>
      </c>
      <c r="D18" s="12" t="s">
        <v>38</v>
      </c>
      <c r="E18" s="8">
        <v>5</v>
      </c>
      <c r="F18" s="7" t="s">
        <v>39</v>
      </c>
      <c r="G18" s="6" t="s">
        <v>40</v>
      </c>
      <c r="H18" s="5" t="s">
        <v>41</v>
      </c>
      <c r="I18" s="14">
        <v>0</v>
      </c>
      <c r="J18" s="14">
        <v>487.3</v>
      </c>
      <c r="K18" s="5"/>
      <c r="L18" s="5" t="s">
        <v>26</v>
      </c>
      <c r="M18" s="14">
        <v>250</v>
      </c>
      <c r="N18" s="14">
        <f>5*0.79+21+2.6+5.5+5+5</f>
        <v>43.05</v>
      </c>
    </row>
    <row r="19" spans="2:14" ht="84" customHeight="1">
      <c r="B19" s="6">
        <v>15</v>
      </c>
      <c r="C19" s="6" t="s">
        <v>30</v>
      </c>
      <c r="D19" s="12" t="s">
        <v>38</v>
      </c>
      <c r="E19" s="8">
        <v>3</v>
      </c>
      <c r="F19" s="7" t="s">
        <v>42</v>
      </c>
      <c r="G19" s="6" t="s">
        <v>43</v>
      </c>
      <c r="H19" s="5"/>
      <c r="I19" s="14">
        <f>326.48/3</f>
        <v>108.82666666666667</v>
      </c>
      <c r="J19" s="14">
        <v>144.04</v>
      </c>
      <c r="K19" s="5"/>
      <c r="L19" s="5" t="s">
        <v>26</v>
      </c>
      <c r="M19" s="14">
        <v>138</v>
      </c>
      <c r="N19" s="14">
        <f>3*0.79+30.07+19.95</f>
        <v>52.39</v>
      </c>
    </row>
    <row r="20" spans="2:14" ht="84" customHeight="1">
      <c r="B20" s="6">
        <v>16</v>
      </c>
      <c r="C20" s="6" t="s">
        <v>16</v>
      </c>
      <c r="D20" s="12" t="s">
        <v>38</v>
      </c>
      <c r="E20" s="8">
        <v>3</v>
      </c>
      <c r="F20" s="7" t="s">
        <v>42</v>
      </c>
      <c r="G20" s="6" t="s">
        <v>43</v>
      </c>
      <c r="H20" s="5"/>
      <c r="I20" s="14">
        <f t="shared" ref="I20:I21" si="0">326.48/3</f>
        <v>108.82666666666667</v>
      </c>
      <c r="J20" s="14">
        <v>144.04</v>
      </c>
      <c r="K20" s="5"/>
      <c r="L20" s="5" t="s">
        <v>26</v>
      </c>
      <c r="M20" s="14">
        <v>138</v>
      </c>
      <c r="N20" s="14">
        <f>2.37+30.07+19.95</f>
        <v>52.39</v>
      </c>
    </row>
    <row r="21" spans="2:14" ht="84" customHeight="1">
      <c r="B21" s="6">
        <v>17</v>
      </c>
      <c r="C21" s="6" t="s">
        <v>20</v>
      </c>
      <c r="D21" s="12" t="s">
        <v>38</v>
      </c>
      <c r="E21" s="8">
        <v>3</v>
      </c>
      <c r="F21" s="7" t="s">
        <v>42</v>
      </c>
      <c r="G21" s="6" t="s">
        <v>43</v>
      </c>
      <c r="H21" s="5"/>
      <c r="I21" s="14">
        <f t="shared" si="0"/>
        <v>108.82666666666667</v>
      </c>
      <c r="J21" s="14">
        <v>144.04</v>
      </c>
      <c r="K21" s="5"/>
      <c r="L21" s="5" t="s">
        <v>26</v>
      </c>
      <c r="M21" s="14">
        <v>138</v>
      </c>
      <c r="N21" s="14">
        <f>2.37+30.07+19.95</f>
        <v>52.39</v>
      </c>
    </row>
    <row r="22" spans="2:14" ht="84" customHeight="1">
      <c r="B22" s="6">
        <v>18</v>
      </c>
      <c r="C22" s="6" t="s">
        <v>44</v>
      </c>
      <c r="D22" s="12" t="s">
        <v>38</v>
      </c>
      <c r="E22" s="8">
        <v>3</v>
      </c>
      <c r="F22" s="7" t="s">
        <v>32</v>
      </c>
      <c r="G22" s="6" t="s">
        <v>45</v>
      </c>
      <c r="H22" s="5"/>
      <c r="I22" s="14">
        <v>90</v>
      </c>
      <c r="J22" s="14">
        <v>0</v>
      </c>
      <c r="K22" s="5"/>
      <c r="L22" s="5"/>
      <c r="M22" s="14">
        <v>120</v>
      </c>
      <c r="N22" s="14">
        <f>0.79*3+14.7+25+280</f>
        <v>322.07</v>
      </c>
    </row>
    <row r="23" spans="2:14" ht="108" customHeight="1">
      <c r="B23" s="6">
        <v>19</v>
      </c>
      <c r="C23" s="6" t="s">
        <v>16</v>
      </c>
      <c r="D23" s="12" t="s">
        <v>38</v>
      </c>
      <c r="E23" s="8">
        <v>3</v>
      </c>
      <c r="F23" s="7" t="s">
        <v>46</v>
      </c>
      <c r="G23" s="6" t="s">
        <v>47</v>
      </c>
      <c r="H23" s="5" t="s">
        <v>48</v>
      </c>
      <c r="I23" s="14">
        <v>0</v>
      </c>
      <c r="J23" s="14">
        <v>0</v>
      </c>
      <c r="K23" s="5"/>
      <c r="L23" s="5" t="s">
        <v>26</v>
      </c>
      <c r="M23" s="14">
        <v>0</v>
      </c>
      <c r="N23" s="14">
        <f>3*0.79</f>
        <v>2.37</v>
      </c>
    </row>
    <row r="24" spans="2:14" ht="207" customHeight="1">
      <c r="B24" s="6">
        <v>20</v>
      </c>
      <c r="C24" s="6" t="s">
        <v>20</v>
      </c>
      <c r="D24" s="12" t="s">
        <v>38</v>
      </c>
      <c r="E24" s="8">
        <v>3</v>
      </c>
      <c r="F24" s="7" t="s">
        <v>46</v>
      </c>
      <c r="G24" s="6" t="s">
        <v>49</v>
      </c>
      <c r="H24" s="5" t="s">
        <v>48</v>
      </c>
      <c r="I24" s="14">
        <v>0</v>
      </c>
      <c r="J24" s="14">
        <v>0</v>
      </c>
      <c r="K24" s="5"/>
      <c r="L24" s="5" t="s">
        <v>26</v>
      </c>
      <c r="M24" s="14">
        <v>0</v>
      </c>
      <c r="N24" s="14">
        <f>3*0.79</f>
        <v>2.37</v>
      </c>
    </row>
    <row r="25" spans="2:14" ht="123.75" customHeight="1">
      <c r="B25" s="6">
        <v>21</v>
      </c>
      <c r="C25" s="6" t="s">
        <v>50</v>
      </c>
      <c r="D25" s="12" t="s">
        <v>38</v>
      </c>
      <c r="E25" s="8">
        <v>3</v>
      </c>
      <c r="F25" s="7" t="s">
        <v>46</v>
      </c>
      <c r="G25" s="6" t="s">
        <v>51</v>
      </c>
      <c r="H25" s="5" t="s">
        <v>48</v>
      </c>
      <c r="I25" s="14">
        <v>0</v>
      </c>
      <c r="J25" s="14">
        <v>0</v>
      </c>
      <c r="K25" s="5"/>
      <c r="L25" s="5" t="s">
        <v>26</v>
      </c>
      <c r="M25" s="14">
        <v>0</v>
      </c>
      <c r="N25" s="14">
        <f>3*0.79</f>
        <v>2.37</v>
      </c>
    </row>
    <row r="26" spans="2:14" ht="84" customHeight="1">
      <c r="B26" s="6">
        <v>22</v>
      </c>
      <c r="C26" s="6" t="s">
        <v>20</v>
      </c>
      <c r="D26" s="12" t="s">
        <v>52</v>
      </c>
      <c r="E26" s="8">
        <v>4</v>
      </c>
      <c r="F26" s="7" t="s">
        <v>53</v>
      </c>
      <c r="G26" s="6" t="s">
        <v>54</v>
      </c>
      <c r="H26" s="5"/>
      <c r="I26" s="14">
        <v>176.02</v>
      </c>
      <c r="J26" s="14">
        <v>0</v>
      </c>
      <c r="K26" s="5"/>
      <c r="L26" s="5"/>
      <c r="M26" s="14">
        <v>115.5</v>
      </c>
      <c r="N26" s="14">
        <f>1.58+14.12+9.91</f>
        <v>25.61</v>
      </c>
    </row>
    <row r="27" spans="2:14" ht="84" customHeight="1">
      <c r="B27" s="6">
        <v>23</v>
      </c>
      <c r="C27" s="6" t="s">
        <v>55</v>
      </c>
      <c r="D27" s="12" t="s">
        <v>52</v>
      </c>
      <c r="E27" s="8">
        <v>4</v>
      </c>
      <c r="F27" s="7" t="s">
        <v>53</v>
      </c>
      <c r="G27" s="6" t="s">
        <v>54</v>
      </c>
      <c r="H27" s="5"/>
      <c r="I27" s="14">
        <v>176.02</v>
      </c>
      <c r="J27" s="14">
        <v>0</v>
      </c>
      <c r="K27" s="5"/>
      <c r="L27" s="5"/>
      <c r="M27" s="14">
        <v>115.5</v>
      </c>
      <c r="N27" s="14">
        <v>1.58</v>
      </c>
    </row>
    <row r="28" spans="2:14" ht="84" customHeight="1">
      <c r="B28" s="6">
        <v>24</v>
      </c>
      <c r="C28" s="6" t="s">
        <v>16</v>
      </c>
      <c r="D28" s="12" t="s">
        <v>52</v>
      </c>
      <c r="E28" s="8">
        <v>4</v>
      </c>
      <c r="F28" s="7" t="s">
        <v>53</v>
      </c>
      <c r="G28" s="6" t="s">
        <v>54</v>
      </c>
      <c r="H28" s="5"/>
      <c r="I28" s="14">
        <v>176.02</v>
      </c>
      <c r="J28" s="14">
        <v>0</v>
      </c>
      <c r="K28" s="5"/>
      <c r="L28" s="5"/>
      <c r="M28" s="14">
        <v>115.5</v>
      </c>
      <c r="N28" s="14">
        <v>1.58</v>
      </c>
    </row>
    <row r="29" spans="2:14" ht="84" customHeight="1">
      <c r="B29" s="6">
        <v>25</v>
      </c>
      <c r="C29" s="6" t="s">
        <v>30</v>
      </c>
      <c r="D29" s="12" t="s">
        <v>52</v>
      </c>
      <c r="E29" s="8">
        <v>4</v>
      </c>
      <c r="F29" s="7" t="s">
        <v>53</v>
      </c>
      <c r="G29" s="6" t="s">
        <v>54</v>
      </c>
      <c r="H29" s="5"/>
      <c r="I29" s="14">
        <v>176.03</v>
      </c>
      <c r="J29" s="14">
        <v>0</v>
      </c>
      <c r="K29" s="5"/>
      <c r="L29" s="5"/>
      <c r="M29" s="14">
        <v>115.5</v>
      </c>
      <c r="N29" s="14">
        <f>1.58+57+138.86+6.48</f>
        <v>203.92</v>
      </c>
    </row>
    <row r="30" spans="2:14" ht="112.5" customHeight="1">
      <c r="B30" s="6">
        <v>26</v>
      </c>
      <c r="C30" s="6" t="s">
        <v>27</v>
      </c>
      <c r="D30" s="12" t="s">
        <v>52</v>
      </c>
      <c r="E30" s="8">
        <v>4</v>
      </c>
      <c r="F30" s="7" t="s">
        <v>56</v>
      </c>
      <c r="G30" s="6" t="s">
        <v>57</v>
      </c>
      <c r="H30" s="5" t="s">
        <v>58</v>
      </c>
      <c r="I30" s="14">
        <v>86.91</v>
      </c>
      <c r="J30" s="14">
        <v>0</v>
      </c>
      <c r="K30" s="5"/>
      <c r="L30" s="5" t="s">
        <v>26</v>
      </c>
      <c r="M30" s="14">
        <v>165</v>
      </c>
      <c r="N30" s="14">
        <f>0.68*4</f>
        <v>2.72</v>
      </c>
    </row>
    <row r="31" spans="2:14" ht="124.5" customHeight="1">
      <c r="B31" s="6">
        <v>27</v>
      </c>
      <c r="C31" s="6" t="s">
        <v>59</v>
      </c>
      <c r="D31" s="12" t="s">
        <v>52</v>
      </c>
      <c r="E31" s="8">
        <v>4</v>
      </c>
      <c r="F31" s="7" t="s">
        <v>56</v>
      </c>
      <c r="G31" s="6" t="s">
        <v>60</v>
      </c>
      <c r="H31" s="5" t="s">
        <v>58</v>
      </c>
      <c r="I31" s="14">
        <v>0</v>
      </c>
      <c r="J31" s="14">
        <v>0</v>
      </c>
      <c r="K31" s="5"/>
      <c r="L31" s="5" t="s">
        <v>26</v>
      </c>
      <c r="M31" s="14">
        <v>165</v>
      </c>
      <c r="N31" s="14">
        <v>2.72</v>
      </c>
    </row>
    <row r="32" spans="2:14" ht="84" customHeight="1">
      <c r="B32" s="6">
        <v>28</v>
      </c>
      <c r="C32" s="6" t="s">
        <v>61</v>
      </c>
      <c r="D32" s="12" t="s">
        <v>52</v>
      </c>
      <c r="E32" s="8">
        <v>8</v>
      </c>
      <c r="F32" s="7" t="s">
        <v>62</v>
      </c>
      <c r="G32" s="6" t="s">
        <v>63</v>
      </c>
      <c r="H32" s="2"/>
      <c r="I32" s="14">
        <v>455</v>
      </c>
      <c r="J32" s="14">
        <v>430.99</v>
      </c>
      <c r="K32" s="5"/>
      <c r="L32" s="5" t="s">
        <v>26</v>
      </c>
      <c r="M32" s="14">
        <v>480</v>
      </c>
      <c r="N32" s="14">
        <f>0.68*8+66.97</f>
        <v>72.41</v>
      </c>
    </row>
    <row r="33" spans="2:14" ht="84" customHeight="1">
      <c r="B33" s="6">
        <v>29</v>
      </c>
      <c r="C33" s="6" t="s">
        <v>16</v>
      </c>
      <c r="D33" s="12" t="s">
        <v>64</v>
      </c>
      <c r="E33" s="8">
        <v>20</v>
      </c>
      <c r="F33" s="7" t="s">
        <v>65</v>
      </c>
      <c r="G33" s="6" t="s">
        <v>66</v>
      </c>
      <c r="H33" s="5" t="s">
        <v>67</v>
      </c>
      <c r="I33" s="14">
        <v>0</v>
      </c>
      <c r="J33" s="14">
        <v>173.29</v>
      </c>
      <c r="K33" s="5"/>
      <c r="L33" s="5" t="s">
        <v>26</v>
      </c>
      <c r="M33" s="14">
        <v>1000</v>
      </c>
      <c r="N33" s="14">
        <f>20*0.68</f>
        <v>13.600000000000001</v>
      </c>
    </row>
  </sheetData>
  <mergeCells count="12">
    <mergeCell ref="N3:N4"/>
    <mergeCell ref="B3:B4"/>
    <mergeCell ref="C3:C4"/>
    <mergeCell ref="D3:D4"/>
    <mergeCell ref="E3:E4"/>
    <mergeCell ref="F3:F4"/>
    <mergeCell ref="G3:G4"/>
    <mergeCell ref="H3:H4"/>
    <mergeCell ref="I3:I4"/>
    <mergeCell ref="J3:J4"/>
    <mergeCell ref="K3:L3"/>
    <mergeCell ref="M3:M4"/>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B1:Y41"/>
  <sheetViews>
    <sheetView tabSelected="1" zoomScale="90" zoomScaleNormal="90" workbookViewId="0">
      <pane ySplit="4" topLeftCell="A5" activePane="bottomLeft" state="frozen"/>
      <selection activeCell="B1" sqref="B1"/>
      <selection pane="bottomLeft"/>
    </sheetView>
  </sheetViews>
  <sheetFormatPr defaultColWidth="9.109375" defaultRowHeight="15.6"/>
  <cols>
    <col min="1" max="1" width="1.109375" style="4" customWidth="1"/>
    <col min="2" max="2" width="6.88671875" style="1" customWidth="1"/>
    <col min="3" max="3" width="27.6640625" style="1" customWidth="1"/>
    <col min="4" max="4" width="10.6640625" style="11" customWidth="1"/>
    <col min="5" max="5" width="9.44140625" style="2" customWidth="1"/>
    <col min="6" max="6" width="16.33203125" style="10" customWidth="1"/>
    <col min="7" max="7" width="53.6640625" style="10" customWidth="1"/>
    <col min="8" max="8" width="30.33203125" style="10" customWidth="1"/>
    <col min="9" max="10" width="19.88671875" style="15" customWidth="1"/>
    <col min="11" max="12" width="15" style="15" customWidth="1"/>
    <col min="13" max="13" width="16.77734375" style="15" customWidth="1"/>
    <col min="14" max="14" width="18.109375" style="15" customWidth="1"/>
    <col min="15" max="25" width="9.109375" style="3"/>
    <col min="26" max="16384" width="9.109375" style="4"/>
  </cols>
  <sheetData>
    <row r="1" spans="2:25">
      <c r="F1" s="10" t="s">
        <v>0</v>
      </c>
      <c r="N1" s="15" t="s">
        <v>1</v>
      </c>
    </row>
    <row r="3" spans="2:25" s="9" customFormat="1" ht="15.75" customHeight="1">
      <c r="B3" s="20" t="s">
        <v>2</v>
      </c>
      <c r="C3" s="20" t="s">
        <v>3</v>
      </c>
      <c r="D3" s="22" t="s">
        <v>4</v>
      </c>
      <c r="E3" s="20" t="s">
        <v>5</v>
      </c>
      <c r="F3" s="20" t="s">
        <v>6</v>
      </c>
      <c r="G3" s="20" t="s">
        <v>7</v>
      </c>
      <c r="H3" s="20" t="s">
        <v>8</v>
      </c>
      <c r="I3" s="24" t="s">
        <v>9</v>
      </c>
      <c r="J3" s="24" t="s">
        <v>10</v>
      </c>
      <c r="K3" s="24" t="s">
        <v>11</v>
      </c>
      <c r="L3" s="25"/>
      <c r="M3" s="24" t="s">
        <v>12</v>
      </c>
      <c r="N3" s="24" t="s">
        <v>13</v>
      </c>
      <c r="O3" s="2"/>
      <c r="P3" s="2"/>
      <c r="Q3" s="2"/>
      <c r="R3" s="2"/>
      <c r="S3" s="2"/>
      <c r="T3" s="2"/>
      <c r="U3" s="2"/>
      <c r="V3" s="2"/>
      <c r="W3" s="2"/>
      <c r="X3" s="2"/>
      <c r="Y3" s="2"/>
    </row>
    <row r="4" spans="2:25" s="9" customFormat="1" ht="39.75" customHeight="1">
      <c r="B4" s="21"/>
      <c r="C4" s="21"/>
      <c r="D4" s="23"/>
      <c r="E4" s="21"/>
      <c r="F4" s="21"/>
      <c r="G4" s="21"/>
      <c r="H4" s="21"/>
      <c r="I4" s="25"/>
      <c r="J4" s="25"/>
      <c r="K4" s="16" t="s">
        <v>14</v>
      </c>
      <c r="L4" s="16" t="s">
        <v>15</v>
      </c>
      <c r="M4" s="25"/>
      <c r="N4" s="25"/>
      <c r="O4" s="2"/>
      <c r="P4" s="2"/>
      <c r="Q4" s="2"/>
      <c r="R4" s="2"/>
      <c r="S4" s="2"/>
      <c r="T4" s="2"/>
      <c r="U4" s="2"/>
      <c r="V4" s="2"/>
      <c r="W4" s="2"/>
      <c r="X4" s="2"/>
      <c r="Y4" s="2"/>
    </row>
    <row r="5" spans="2:25" ht="64.8" customHeight="1">
      <c r="B5" s="6">
        <v>1</v>
      </c>
      <c r="C5" s="6" t="s">
        <v>16</v>
      </c>
      <c r="D5" s="12" t="s">
        <v>17</v>
      </c>
      <c r="E5" s="8">
        <v>2</v>
      </c>
      <c r="F5" s="6" t="s">
        <v>18</v>
      </c>
      <c r="G5" s="6" t="s">
        <v>19</v>
      </c>
      <c r="H5" s="5" t="s">
        <v>68</v>
      </c>
      <c r="I5" s="17">
        <v>44.9</v>
      </c>
      <c r="J5" s="17"/>
      <c r="K5" s="16"/>
      <c r="L5" s="16"/>
      <c r="M5" s="17">
        <v>60</v>
      </c>
      <c r="N5" s="17">
        <v>1.58</v>
      </c>
    </row>
    <row r="6" spans="2:25" ht="64.8" customHeight="1">
      <c r="B6" s="6">
        <v>2</v>
      </c>
      <c r="C6" s="6" t="s">
        <v>20</v>
      </c>
      <c r="D6" s="12" t="s">
        <v>17</v>
      </c>
      <c r="E6" s="8">
        <v>2</v>
      </c>
      <c r="F6" s="6" t="s">
        <v>18</v>
      </c>
      <c r="G6" s="6" t="s">
        <v>19</v>
      </c>
      <c r="H6" s="5" t="s">
        <v>68</v>
      </c>
      <c r="I6" s="17">
        <v>28</v>
      </c>
      <c r="J6" s="17"/>
      <c r="K6" s="16"/>
      <c r="L6" s="16"/>
      <c r="M6" s="17">
        <v>60</v>
      </c>
      <c r="N6" s="17">
        <v>1.58</v>
      </c>
    </row>
    <row r="7" spans="2:25" ht="64.8" customHeight="1">
      <c r="B7" s="6">
        <v>3</v>
      </c>
      <c r="C7" s="6" t="s">
        <v>16</v>
      </c>
      <c r="D7" s="12" t="s">
        <v>17</v>
      </c>
      <c r="E7" s="8">
        <v>2</v>
      </c>
      <c r="F7" s="6" t="s">
        <v>18</v>
      </c>
      <c r="G7" s="6" t="s">
        <v>19</v>
      </c>
      <c r="H7" s="5" t="s">
        <v>68</v>
      </c>
      <c r="I7" s="17">
        <v>28</v>
      </c>
      <c r="J7" s="17"/>
      <c r="K7" s="16"/>
      <c r="L7" s="16"/>
      <c r="M7" s="17">
        <v>60</v>
      </c>
      <c r="N7" s="17">
        <v>1.58</v>
      </c>
    </row>
    <row r="8" spans="2:25" ht="64.8" customHeight="1">
      <c r="B8" s="6">
        <v>4</v>
      </c>
      <c r="C8" s="6" t="s">
        <v>21</v>
      </c>
      <c r="D8" s="12" t="s">
        <v>17</v>
      </c>
      <c r="E8" s="8">
        <v>2</v>
      </c>
      <c r="F8" s="6" t="s">
        <v>18</v>
      </c>
      <c r="G8" s="6" t="s">
        <v>19</v>
      </c>
      <c r="H8" s="5" t="s">
        <v>68</v>
      </c>
      <c r="I8" s="17">
        <v>28</v>
      </c>
      <c r="J8" s="17"/>
      <c r="K8" s="16"/>
      <c r="L8" s="16"/>
      <c r="M8" s="17">
        <v>60</v>
      </c>
      <c r="N8" s="17">
        <v>1.58</v>
      </c>
    </row>
    <row r="9" spans="2:25" ht="64.8" customHeight="1">
      <c r="B9" s="6">
        <v>5</v>
      </c>
      <c r="C9" s="6" t="s">
        <v>16</v>
      </c>
      <c r="D9" s="12" t="s">
        <v>17</v>
      </c>
      <c r="E9" s="8">
        <v>2</v>
      </c>
      <c r="F9" s="6" t="s">
        <v>18</v>
      </c>
      <c r="G9" s="6" t="s">
        <v>19</v>
      </c>
      <c r="H9" s="5" t="s">
        <v>68</v>
      </c>
      <c r="I9" s="17">
        <v>28</v>
      </c>
      <c r="J9" s="17"/>
      <c r="K9" s="16"/>
      <c r="L9" s="16"/>
      <c r="M9" s="17">
        <v>60</v>
      </c>
      <c r="N9" s="17">
        <v>1.58</v>
      </c>
    </row>
    <row r="10" spans="2:25" ht="67.2" customHeight="1">
      <c r="B10" s="6">
        <v>6</v>
      </c>
      <c r="C10" s="6" t="s">
        <v>16</v>
      </c>
      <c r="D10" s="12" t="s">
        <v>17</v>
      </c>
      <c r="E10" s="8">
        <v>2</v>
      </c>
      <c r="F10" s="6" t="s">
        <v>18</v>
      </c>
      <c r="G10" s="6" t="s">
        <v>19</v>
      </c>
      <c r="H10" s="5" t="s">
        <v>68</v>
      </c>
      <c r="I10" s="17">
        <v>40.4</v>
      </c>
      <c r="J10" s="17"/>
      <c r="K10" s="16"/>
      <c r="L10" s="16"/>
      <c r="M10" s="17">
        <v>60</v>
      </c>
      <c r="N10" s="17">
        <v>1.58</v>
      </c>
    </row>
    <row r="11" spans="2:25" ht="67.2" customHeight="1">
      <c r="B11" s="6">
        <v>7</v>
      </c>
      <c r="C11" s="6" t="s">
        <v>22</v>
      </c>
      <c r="D11" s="12" t="s">
        <v>17</v>
      </c>
      <c r="E11" s="8">
        <v>2</v>
      </c>
      <c r="F11" s="6" t="s">
        <v>18</v>
      </c>
      <c r="G11" s="6" t="s">
        <v>23</v>
      </c>
      <c r="H11" s="5" t="s">
        <v>68</v>
      </c>
      <c r="I11" s="17">
        <v>28</v>
      </c>
      <c r="J11" s="16"/>
      <c r="L11" s="16"/>
      <c r="M11" s="17">
        <v>60</v>
      </c>
      <c r="N11" s="17">
        <v>1.58</v>
      </c>
    </row>
    <row r="12" spans="2:25" ht="61.8" customHeight="1">
      <c r="B12" s="6">
        <v>8</v>
      </c>
      <c r="C12" s="6" t="s">
        <v>20</v>
      </c>
      <c r="D12" s="12" t="s">
        <v>17</v>
      </c>
      <c r="E12" s="8">
        <v>4</v>
      </c>
      <c r="F12" s="6" t="s">
        <v>24</v>
      </c>
      <c r="G12" s="6" t="s">
        <v>25</v>
      </c>
      <c r="H12" s="5" t="s">
        <v>68</v>
      </c>
      <c r="I12" s="17">
        <v>298.13</v>
      </c>
      <c r="J12" s="17"/>
      <c r="K12" s="16"/>
      <c r="L12" s="16" t="s">
        <v>26</v>
      </c>
      <c r="M12" s="17">
        <v>240</v>
      </c>
      <c r="N12" s="17">
        <f>0.79*4</f>
        <v>3.16</v>
      </c>
    </row>
    <row r="13" spans="2:25" ht="96" customHeight="1">
      <c r="B13" s="6">
        <v>9</v>
      </c>
      <c r="C13" s="6" t="s">
        <v>27</v>
      </c>
      <c r="D13" s="12" t="s">
        <v>17</v>
      </c>
      <c r="E13" s="8">
        <v>1</v>
      </c>
      <c r="F13" s="6" t="s">
        <v>28</v>
      </c>
      <c r="G13" s="6" t="s">
        <v>29</v>
      </c>
      <c r="H13" s="5" t="s">
        <v>68</v>
      </c>
      <c r="I13" s="17"/>
      <c r="J13" s="17"/>
      <c r="K13" s="16"/>
      <c r="L13" s="16"/>
      <c r="M13" s="17">
        <v>40</v>
      </c>
      <c r="N13" s="17">
        <v>0.79</v>
      </c>
    </row>
    <row r="14" spans="2:25" ht="49.8" customHeight="1">
      <c r="B14" s="6">
        <v>10</v>
      </c>
      <c r="C14" s="6" t="s">
        <v>30</v>
      </c>
      <c r="D14" s="12" t="s">
        <v>17</v>
      </c>
      <c r="E14" s="8">
        <v>1</v>
      </c>
      <c r="F14" s="6" t="s">
        <v>28</v>
      </c>
      <c r="G14" s="6" t="s">
        <v>31</v>
      </c>
      <c r="H14" s="5" t="s">
        <v>68</v>
      </c>
      <c r="I14" s="17"/>
      <c r="J14" s="17"/>
      <c r="K14" s="16"/>
      <c r="L14" s="16"/>
      <c r="M14" s="17">
        <v>40</v>
      </c>
      <c r="N14" s="17">
        <v>0.79</v>
      </c>
    </row>
    <row r="15" spans="2:25" ht="62.4">
      <c r="B15" s="6">
        <v>11</v>
      </c>
      <c r="C15" s="6" t="s">
        <v>20</v>
      </c>
      <c r="D15" s="12" t="s">
        <v>17</v>
      </c>
      <c r="E15" s="8">
        <v>1</v>
      </c>
      <c r="F15" s="6" t="s">
        <v>32</v>
      </c>
      <c r="G15" s="6" t="s">
        <v>33</v>
      </c>
      <c r="H15" s="5" t="s">
        <v>68</v>
      </c>
      <c r="I15" s="17"/>
      <c r="J15" s="17"/>
      <c r="K15" s="16"/>
      <c r="L15" s="16"/>
      <c r="M15" s="17">
        <v>40</v>
      </c>
      <c r="N15" s="17">
        <v>0.79</v>
      </c>
    </row>
    <row r="16" spans="2:25" ht="84" customHeight="1">
      <c r="B16" s="6">
        <v>12</v>
      </c>
      <c r="C16" s="6" t="s">
        <v>21</v>
      </c>
      <c r="D16" s="12" t="s">
        <v>17</v>
      </c>
      <c r="E16" s="8">
        <v>1</v>
      </c>
      <c r="F16" s="6" t="s">
        <v>32</v>
      </c>
      <c r="G16" s="6" t="s">
        <v>34</v>
      </c>
      <c r="H16" s="5" t="s">
        <v>68</v>
      </c>
      <c r="I16" s="17"/>
      <c r="J16" s="17"/>
      <c r="K16" s="16"/>
      <c r="L16" s="16"/>
      <c r="M16" s="17">
        <v>40</v>
      </c>
      <c r="N16" s="17">
        <v>0.79</v>
      </c>
    </row>
    <row r="17" spans="2:14" ht="84" customHeight="1">
      <c r="B17" s="6">
        <v>13</v>
      </c>
      <c r="C17" s="6" t="s">
        <v>16</v>
      </c>
      <c r="D17" s="12" t="s">
        <v>17</v>
      </c>
      <c r="E17" s="8">
        <v>5</v>
      </c>
      <c r="F17" s="5" t="s">
        <v>35</v>
      </c>
      <c r="G17" s="6" t="s">
        <v>69</v>
      </c>
      <c r="H17" s="5" t="s">
        <v>67</v>
      </c>
      <c r="I17" s="17">
        <v>342.91</v>
      </c>
      <c r="J17" s="17">
        <v>205.24</v>
      </c>
      <c r="K17" s="16"/>
      <c r="L17" s="16" t="s">
        <v>26</v>
      </c>
      <c r="M17" s="17">
        <v>325</v>
      </c>
      <c r="N17" s="17">
        <f>5*0.79+187.82+27.97</f>
        <v>219.73999999999998</v>
      </c>
    </row>
    <row r="18" spans="2:14" ht="49.8" customHeight="1">
      <c r="B18" s="6">
        <v>14</v>
      </c>
      <c r="C18" s="6" t="s">
        <v>37</v>
      </c>
      <c r="D18" s="12" t="s">
        <v>38</v>
      </c>
      <c r="E18" s="8">
        <v>5</v>
      </c>
      <c r="F18" s="6" t="s">
        <v>39</v>
      </c>
      <c r="G18" s="6" t="s">
        <v>40</v>
      </c>
      <c r="H18" s="5" t="s">
        <v>68</v>
      </c>
      <c r="I18" s="17">
        <v>0</v>
      </c>
      <c r="J18" s="17">
        <v>487.3</v>
      </c>
      <c r="K18" s="16"/>
      <c r="L18" s="16" t="s">
        <v>26</v>
      </c>
      <c r="M18" s="17">
        <v>250</v>
      </c>
      <c r="N18" s="17">
        <f>5*0.79+21+2.6+5.5+5+5</f>
        <v>43.05</v>
      </c>
    </row>
    <row r="19" spans="2:14" ht="49.8" customHeight="1">
      <c r="B19" s="6">
        <v>15</v>
      </c>
      <c r="C19" s="6" t="s">
        <v>30</v>
      </c>
      <c r="D19" s="12" t="s">
        <v>38</v>
      </c>
      <c r="E19" s="8">
        <v>3</v>
      </c>
      <c r="F19" s="6" t="s">
        <v>42</v>
      </c>
      <c r="G19" s="6" t="s">
        <v>43</v>
      </c>
      <c r="H19" s="5" t="s">
        <v>68</v>
      </c>
      <c r="I19" s="17">
        <f>326.48/3</f>
        <v>108.82666666666667</v>
      </c>
      <c r="J19" s="17">
        <v>144.04</v>
      </c>
      <c r="K19" s="16"/>
      <c r="L19" s="16" t="s">
        <v>26</v>
      </c>
      <c r="M19" s="17">
        <v>138</v>
      </c>
      <c r="N19" s="17">
        <f>3*0.79+30.07+19.95</f>
        <v>52.39</v>
      </c>
    </row>
    <row r="20" spans="2:14" ht="44.4" customHeight="1">
      <c r="B20" s="6">
        <v>16</v>
      </c>
      <c r="C20" s="6" t="s">
        <v>16</v>
      </c>
      <c r="D20" s="12" t="s">
        <v>38</v>
      </c>
      <c r="E20" s="8">
        <v>3</v>
      </c>
      <c r="F20" s="6" t="s">
        <v>42</v>
      </c>
      <c r="G20" s="6" t="s">
        <v>43</v>
      </c>
      <c r="H20" s="5" t="s">
        <v>68</v>
      </c>
      <c r="I20" s="17">
        <f t="shared" ref="I20:I21" si="0">326.48/3</f>
        <v>108.82666666666667</v>
      </c>
      <c r="J20" s="17">
        <v>144.04</v>
      </c>
      <c r="K20" s="16"/>
      <c r="L20" s="16" t="s">
        <v>26</v>
      </c>
      <c r="M20" s="17">
        <v>138</v>
      </c>
      <c r="N20" s="17">
        <f>2.37+30.07+19.95</f>
        <v>52.39</v>
      </c>
    </row>
    <row r="21" spans="2:14" ht="44.4" customHeight="1">
      <c r="B21" s="6">
        <v>17</v>
      </c>
      <c r="C21" s="6" t="s">
        <v>20</v>
      </c>
      <c r="D21" s="12" t="s">
        <v>38</v>
      </c>
      <c r="E21" s="8">
        <v>3</v>
      </c>
      <c r="F21" s="6" t="s">
        <v>42</v>
      </c>
      <c r="G21" s="6" t="s">
        <v>43</v>
      </c>
      <c r="H21" s="5" t="s">
        <v>68</v>
      </c>
      <c r="I21" s="17">
        <f t="shared" si="0"/>
        <v>108.82666666666667</v>
      </c>
      <c r="J21" s="17">
        <v>144.04</v>
      </c>
      <c r="K21" s="16"/>
      <c r="L21" s="16" t="s">
        <v>26</v>
      </c>
      <c r="M21" s="17">
        <v>138</v>
      </c>
      <c r="N21" s="17">
        <f>2.37+30.07+19.95</f>
        <v>52.39</v>
      </c>
    </row>
    <row r="22" spans="2:14" ht="62.4">
      <c r="B22" s="6">
        <v>18</v>
      </c>
      <c r="C22" s="6" t="s">
        <v>44</v>
      </c>
      <c r="D22" s="12" t="s">
        <v>38</v>
      </c>
      <c r="E22" s="8">
        <v>3</v>
      </c>
      <c r="F22" s="6" t="s">
        <v>32</v>
      </c>
      <c r="G22" s="6" t="s">
        <v>45</v>
      </c>
      <c r="H22" s="5" t="s">
        <v>68</v>
      </c>
      <c r="I22" s="17">
        <v>90</v>
      </c>
      <c r="J22" s="17"/>
      <c r="K22" s="16"/>
      <c r="L22" s="16"/>
      <c r="M22" s="17">
        <v>120</v>
      </c>
      <c r="N22" s="17">
        <f>0.79*3+14.7+25+280</f>
        <v>322.07</v>
      </c>
    </row>
    <row r="23" spans="2:14" ht="108" customHeight="1">
      <c r="B23" s="6">
        <v>19</v>
      </c>
      <c r="C23" s="6" t="s">
        <v>16</v>
      </c>
      <c r="D23" s="12" t="s">
        <v>38</v>
      </c>
      <c r="E23" s="8">
        <v>3</v>
      </c>
      <c r="F23" s="6" t="s">
        <v>46</v>
      </c>
      <c r="G23" s="6" t="s">
        <v>47</v>
      </c>
      <c r="H23" s="5" t="s">
        <v>48</v>
      </c>
      <c r="I23" s="17"/>
      <c r="J23" s="17"/>
      <c r="K23" s="16"/>
      <c r="L23" s="16" t="s">
        <v>26</v>
      </c>
      <c r="M23" s="17">
        <v>0</v>
      </c>
      <c r="N23" s="17">
        <f>3*0.79</f>
        <v>2.37</v>
      </c>
    </row>
    <row r="24" spans="2:14" ht="172.2" customHeight="1">
      <c r="B24" s="6">
        <v>20</v>
      </c>
      <c r="C24" s="6" t="s">
        <v>20</v>
      </c>
      <c r="D24" s="12" t="s">
        <v>38</v>
      </c>
      <c r="E24" s="8">
        <v>3</v>
      </c>
      <c r="F24" s="6" t="s">
        <v>46</v>
      </c>
      <c r="G24" s="6" t="s">
        <v>49</v>
      </c>
      <c r="H24" s="5" t="s">
        <v>48</v>
      </c>
      <c r="I24" s="17"/>
      <c r="J24" s="17"/>
      <c r="K24" s="16"/>
      <c r="L24" s="16" t="s">
        <v>26</v>
      </c>
      <c r="M24" s="17">
        <v>0</v>
      </c>
      <c r="N24" s="17">
        <f>3*0.79</f>
        <v>2.37</v>
      </c>
    </row>
    <row r="25" spans="2:14" ht="116.4" customHeight="1">
      <c r="B25" s="6">
        <v>21</v>
      </c>
      <c r="C25" s="6" t="s">
        <v>50</v>
      </c>
      <c r="D25" s="12" t="s">
        <v>38</v>
      </c>
      <c r="E25" s="8">
        <v>3</v>
      </c>
      <c r="F25" s="6" t="s">
        <v>46</v>
      </c>
      <c r="G25" s="6" t="s">
        <v>51</v>
      </c>
      <c r="H25" s="5" t="s">
        <v>48</v>
      </c>
      <c r="I25" s="17"/>
      <c r="J25" s="17"/>
      <c r="K25" s="16"/>
      <c r="L25" s="16" t="s">
        <v>26</v>
      </c>
      <c r="M25" s="17">
        <v>0</v>
      </c>
      <c r="N25" s="17">
        <f>3*0.79</f>
        <v>2.37</v>
      </c>
    </row>
    <row r="26" spans="2:14" ht="64.8" customHeight="1">
      <c r="B26" s="6">
        <v>22</v>
      </c>
      <c r="C26" s="6" t="s">
        <v>20</v>
      </c>
      <c r="D26" s="12" t="s">
        <v>52</v>
      </c>
      <c r="E26" s="8">
        <v>4</v>
      </c>
      <c r="F26" s="6" t="s">
        <v>53</v>
      </c>
      <c r="G26" s="6" t="s">
        <v>54</v>
      </c>
      <c r="H26" s="5" t="s">
        <v>68</v>
      </c>
      <c r="I26" s="17">
        <v>176.02</v>
      </c>
      <c r="J26" s="17"/>
      <c r="K26" s="16"/>
      <c r="L26" s="16"/>
      <c r="M26" s="17">
        <v>115.5</v>
      </c>
      <c r="N26" s="17">
        <f>1.58+14.12+9.91</f>
        <v>25.61</v>
      </c>
    </row>
    <row r="27" spans="2:14" ht="64.8" customHeight="1">
      <c r="B27" s="6">
        <v>23</v>
      </c>
      <c r="C27" s="6" t="s">
        <v>55</v>
      </c>
      <c r="D27" s="12" t="s">
        <v>52</v>
      </c>
      <c r="E27" s="8">
        <v>4</v>
      </c>
      <c r="F27" s="6" t="s">
        <v>53</v>
      </c>
      <c r="G27" s="6" t="s">
        <v>54</v>
      </c>
      <c r="H27" s="5" t="s">
        <v>68</v>
      </c>
      <c r="I27" s="17">
        <v>176.02</v>
      </c>
      <c r="J27" s="17"/>
      <c r="K27" s="16"/>
      <c r="L27" s="16"/>
      <c r="M27" s="17">
        <v>115.5</v>
      </c>
      <c r="N27" s="17">
        <v>1.58</v>
      </c>
    </row>
    <row r="28" spans="2:14" ht="64.8" customHeight="1">
      <c r="B28" s="6">
        <v>24</v>
      </c>
      <c r="C28" s="6" t="s">
        <v>16</v>
      </c>
      <c r="D28" s="12" t="s">
        <v>52</v>
      </c>
      <c r="E28" s="8">
        <v>4</v>
      </c>
      <c r="F28" s="6" t="s">
        <v>53</v>
      </c>
      <c r="G28" s="6" t="s">
        <v>54</v>
      </c>
      <c r="H28" s="5" t="s">
        <v>68</v>
      </c>
      <c r="I28" s="17">
        <v>176.02</v>
      </c>
      <c r="J28" s="17"/>
      <c r="K28" s="16"/>
      <c r="L28" s="16"/>
      <c r="M28" s="17">
        <v>115.5</v>
      </c>
      <c r="N28" s="17">
        <v>1.58</v>
      </c>
    </row>
    <row r="29" spans="2:14" ht="64.8" customHeight="1">
      <c r="B29" s="6">
        <v>25</v>
      </c>
      <c r="C29" s="6" t="s">
        <v>30</v>
      </c>
      <c r="D29" s="12" t="s">
        <v>52</v>
      </c>
      <c r="E29" s="8">
        <v>4</v>
      </c>
      <c r="F29" s="6" t="s">
        <v>53</v>
      </c>
      <c r="G29" s="6" t="s">
        <v>54</v>
      </c>
      <c r="H29" s="5" t="s">
        <v>68</v>
      </c>
      <c r="I29" s="17">
        <v>176.03</v>
      </c>
      <c r="J29" s="17"/>
      <c r="K29" s="16"/>
      <c r="L29" s="16"/>
      <c r="M29" s="17">
        <v>115.5</v>
      </c>
      <c r="N29" s="17">
        <f>1.58+57+138.86+6.48</f>
        <v>203.92</v>
      </c>
    </row>
    <row r="30" spans="2:14" ht="89.4" customHeight="1">
      <c r="B30" s="6">
        <v>26</v>
      </c>
      <c r="C30" s="6" t="s">
        <v>27</v>
      </c>
      <c r="D30" s="12" t="s">
        <v>52</v>
      </c>
      <c r="E30" s="8">
        <v>4</v>
      </c>
      <c r="F30" s="6" t="s">
        <v>56</v>
      </c>
      <c r="G30" s="6" t="s">
        <v>57</v>
      </c>
      <c r="H30" s="5" t="s">
        <v>68</v>
      </c>
      <c r="I30" s="17">
        <v>86.91</v>
      </c>
      <c r="J30" s="5" t="s">
        <v>70</v>
      </c>
      <c r="K30" s="16"/>
      <c r="L30" s="16" t="s">
        <v>26</v>
      </c>
      <c r="M30" s="17">
        <v>165</v>
      </c>
      <c r="N30" s="17">
        <f>0.68*4</f>
        <v>2.72</v>
      </c>
    </row>
    <row r="31" spans="2:14" ht="126.6" customHeight="1">
      <c r="B31" s="6">
        <v>27</v>
      </c>
      <c r="C31" s="6" t="s">
        <v>59</v>
      </c>
      <c r="D31" s="12" t="s">
        <v>52</v>
      </c>
      <c r="E31" s="8">
        <v>4</v>
      </c>
      <c r="F31" s="6" t="s">
        <v>56</v>
      </c>
      <c r="G31" s="6" t="s">
        <v>60</v>
      </c>
      <c r="H31" s="5" t="s">
        <v>68</v>
      </c>
      <c r="I31" s="5" t="s">
        <v>70</v>
      </c>
      <c r="J31" s="5" t="s">
        <v>70</v>
      </c>
      <c r="K31" s="16"/>
      <c r="L31" s="16" t="s">
        <v>26</v>
      </c>
      <c r="M31" s="17">
        <v>165</v>
      </c>
      <c r="N31" s="17">
        <v>2.72</v>
      </c>
    </row>
    <row r="32" spans="2:14" ht="60.6" customHeight="1">
      <c r="B32" s="6">
        <v>28</v>
      </c>
      <c r="C32" s="6" t="s">
        <v>61</v>
      </c>
      <c r="D32" s="12" t="s">
        <v>52</v>
      </c>
      <c r="E32" s="8">
        <v>8</v>
      </c>
      <c r="F32" s="6" t="s">
        <v>62</v>
      </c>
      <c r="G32" s="6" t="s">
        <v>63</v>
      </c>
      <c r="H32" s="5" t="s">
        <v>68</v>
      </c>
      <c r="I32" s="17">
        <v>455</v>
      </c>
      <c r="J32" s="17">
        <v>430.99</v>
      </c>
      <c r="K32" s="16"/>
      <c r="L32" s="16" t="s">
        <v>26</v>
      </c>
      <c r="M32" s="17">
        <v>480</v>
      </c>
      <c r="N32" s="17">
        <f>0.68*8+66.97</f>
        <v>72.41</v>
      </c>
    </row>
    <row r="33" spans="2:14" ht="60.6" customHeight="1">
      <c r="B33" s="6">
        <v>29</v>
      </c>
      <c r="C33" s="6" t="s">
        <v>16</v>
      </c>
      <c r="D33" s="12" t="s">
        <v>64</v>
      </c>
      <c r="E33" s="8">
        <v>20</v>
      </c>
      <c r="F33" s="6" t="s">
        <v>65</v>
      </c>
      <c r="G33" s="6" t="s">
        <v>66</v>
      </c>
      <c r="H33" s="5" t="s">
        <v>67</v>
      </c>
      <c r="I33" s="17"/>
      <c r="J33" s="17">
        <v>173.29</v>
      </c>
      <c r="K33" s="16"/>
      <c r="L33" s="16" t="s">
        <v>26</v>
      </c>
      <c r="M33" s="17">
        <v>1000</v>
      </c>
      <c r="N33" s="17">
        <f>20*0.68</f>
        <v>13.600000000000001</v>
      </c>
    </row>
    <row r="34" spans="2:14">
      <c r="F34" s="1"/>
      <c r="G34" s="1"/>
      <c r="H34" s="1"/>
    </row>
    <row r="35" spans="2:14">
      <c r="F35" s="1"/>
      <c r="G35" s="1"/>
      <c r="H35" s="1"/>
    </row>
    <row r="36" spans="2:14">
      <c r="F36" s="1"/>
      <c r="G36" s="1"/>
      <c r="H36" s="1"/>
    </row>
    <row r="37" spans="2:14">
      <c r="F37" s="1"/>
      <c r="G37" s="1"/>
      <c r="H37" s="1"/>
    </row>
    <row r="38" spans="2:14">
      <c r="F38" s="1"/>
      <c r="G38" s="1"/>
      <c r="H38" s="1"/>
    </row>
    <row r="39" spans="2:14">
      <c r="F39" s="1"/>
      <c r="G39" s="1"/>
      <c r="H39" s="1"/>
    </row>
    <row r="40" spans="2:14">
      <c r="F40" s="1"/>
      <c r="G40" s="1"/>
      <c r="H40" s="1"/>
    </row>
    <row r="41" spans="2:14">
      <c r="F41" s="1"/>
      <c r="G41" s="1"/>
      <c r="H41" s="1"/>
    </row>
  </sheetData>
  <autoFilter ref="B4:Y33"/>
  <mergeCells count="12">
    <mergeCell ref="N3:N4"/>
    <mergeCell ref="B3:B4"/>
    <mergeCell ref="C3:C4"/>
    <mergeCell ref="D3:D4"/>
    <mergeCell ref="E3:E4"/>
    <mergeCell ref="F3:F4"/>
    <mergeCell ref="G3:G4"/>
    <mergeCell ref="H3:H4"/>
    <mergeCell ref="I3:I4"/>
    <mergeCell ref="J3:J4"/>
    <mergeCell ref="K3:L3"/>
    <mergeCell ref="M3:M4"/>
  </mergeCells>
  <phoneticPr fontId="1"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1D1BF9D99869A409C3A8EF58A133D44" ma:contentTypeVersion="19" ma:contentTypeDescription="Izveidot jaunu dokumentu." ma:contentTypeScope="" ma:versionID="66d4fddd247ed892151d8ef29659a43c">
  <xsd:schema xmlns:xsd="http://www.w3.org/2001/XMLSchema" xmlns:xs="http://www.w3.org/2001/XMLSchema" xmlns:p="http://schemas.microsoft.com/office/2006/metadata/properties" xmlns:ns2="0e6a95bb-5327-4297-a8d1-8293300e7483" xmlns:ns3="3b3e7173-f453-4ed7-855e-f27fe3572a80" targetNamespace="http://schemas.microsoft.com/office/2006/metadata/properties" ma:root="true" ma:fieldsID="147214fc39fe53e868a98478ce35a1c8" ns2:_="" ns3:_="">
    <xsd:import namespace="0e6a95bb-5327-4297-a8d1-8293300e7483"/>
    <xsd:import namespace="3b3e7173-f453-4ed7-855e-f27fe3572a8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6a95bb-5327-4297-a8d1-8293300e7483"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13f0f921-d1e3-4677-96e0-b61781356ff0}" ma:internalName="TaxCatchAll" ma:showField="CatchAllData" ma:web="0e6a95bb-5327-4297-a8d1-8293300e748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3e7173-f453-4ed7-855e-f27fe3572a8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cbc571fe-a37c-43d1-b765-14afe1eb77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e6a95bb-5327-4297-a8d1-8293300e7483" xsi:nil="true"/>
    <lcf76f155ced4ddcb4097134ff3c332f xmlns="3b3e7173-f453-4ed7-855e-f27fe3572a8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190376-9776-44AA-9D40-615C2E91F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6a95bb-5327-4297-a8d1-8293300e7483"/>
    <ds:schemaRef ds:uri="3b3e7173-f453-4ed7-855e-f27fe3572a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F52D15-FCA9-4BCD-955E-E5D182F5AD1E}">
  <ds:schemaRefs>
    <ds:schemaRef ds:uri="http://schemas.microsoft.com/office/2006/metadata/properties"/>
    <ds:schemaRef ds:uri="http://schemas.microsoft.com/office/infopath/2007/PartnerControls"/>
    <ds:schemaRef ds:uri="0e6a95bb-5327-4297-a8d1-8293300e7483"/>
    <ds:schemaRef ds:uri="3b3e7173-f453-4ed7-855e-f27fe3572a80"/>
  </ds:schemaRefs>
</ds:datastoreItem>
</file>

<file path=customXml/itemProps3.xml><?xml version="1.0" encoding="utf-8"?>
<ds:datastoreItem xmlns:ds="http://schemas.openxmlformats.org/officeDocument/2006/customXml" ds:itemID="{9B82FF1D-8DE8-4536-9450-51636CA806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2" baseType="variant">
      <vt:variant>
        <vt:lpstr>Worksheets</vt:lpstr>
      </vt:variant>
      <vt:variant>
        <vt:i4>2</vt:i4>
      </vt:variant>
    </vt:vector>
  </HeadingPairs>
  <TitlesOfParts>
    <vt:vector size="2" baseType="lpstr">
      <vt:lpstr>No grāmatvedības</vt:lpstr>
      <vt:lpstr>Publicēšanai</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Bušmane</dc:creator>
  <cp:lastModifiedBy>ACER</cp:lastModifiedBy>
  <cp:revision/>
  <dcterms:created xsi:type="dcterms:W3CDTF">2015-06-05T18:17:20Z</dcterms:created>
  <dcterms:modified xsi:type="dcterms:W3CDTF">2025-07-15T07:51:27Z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0x01010031D1BF9D99869A409C3A8EF58A133D44</vt:lpwstr>
  </property>
  <property fmtid="{D5CDD505-2E9C-101B-9397-08002B2CF9AE}" pid="3" name="MediaServiceImageTags">
    <vt:lpwstr/>
  </property>
</Properties>
</file>